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able" sheetId="1" state="visible" r:id="rId2"/>
    <sheet name="Reconciled" sheetId="2" state="visible" r:id="rId3"/>
    <sheet name="2025-2026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<sst xmlns="http://schemas.openxmlformats.org/spreadsheetml/2006/main" count="100" uniqueCount="71">
  <si>
    <t xml:space="preserve">Date</t>
  </si>
  <si>
    <t xml:space="preserve">Inv No</t>
  </si>
  <si>
    <t xml:space="preserve">Payee</t>
  </si>
  <si>
    <t xml:space="preserve">Notes</t>
  </si>
  <si>
    <t xml:space="preserve">Cheque number</t>
  </si>
  <si>
    <t xml:space="preserve">Amount</t>
  </si>
  <si>
    <t xml:space="preserve">Bank Statement</t>
  </si>
  <si>
    <t xml:space="preserve">Subscriptions</t>
  </si>
  <si>
    <t xml:space="preserve">Village Hall</t>
  </si>
  <si>
    <t xml:space="preserve">Training</t>
  </si>
  <si>
    <t xml:space="preserve">Expense</t>
  </si>
  <si>
    <t xml:space="preserve">Audit</t>
  </si>
  <si>
    <t xml:space="preserve">Salary</t>
  </si>
  <si>
    <t xml:space="preserve">Defibrillator</t>
  </si>
  <si>
    <t xml:space="preserve">Local Elections</t>
  </si>
  <si>
    <t xml:space="preserve">Insurance</t>
  </si>
  <si>
    <t xml:space="preserve">Chairman</t>
  </si>
  <si>
    <t xml:space="preserve">Donations</t>
  </si>
  <si>
    <t xml:space="preserve">Laptop/IT</t>
  </si>
  <si>
    <t xml:space="preserve">S137 Payments</t>
  </si>
  <si>
    <t xml:space="preserve">SID</t>
  </si>
  <si>
    <t xml:space="preserve">Stationery/Postage</t>
  </si>
  <si>
    <t xml:space="preserve">Village MTCE</t>
  </si>
  <si>
    <t xml:space="preserve">Suffolk Cloud</t>
  </si>
  <si>
    <t xml:space="preserve">INV -0712</t>
  </si>
  <si>
    <t xml:space="preserve">CAS</t>
  </si>
  <si>
    <t xml:space="preserve">Mailbox</t>
  </si>
  <si>
    <t xml:space="preserve">A. Clarke</t>
  </si>
  <si>
    <t xml:space="preserve">Salary error</t>
  </si>
  <si>
    <t xml:space="preserve">*** DO NOT INSERT LINES BELOW THIS LINE ONLY ABOVE</t>
  </si>
  <si>
    <t xml:space="preserve">Totals</t>
  </si>
  <si>
    <t xml:space="preserve">CHECK</t>
  </si>
  <si>
    <t xml:space="preserve">Online reference</t>
  </si>
  <si>
    <t xml:space="preserve">Expenses</t>
  </si>
  <si>
    <t xml:space="preserve">Chair's Allowance</t>
  </si>
  <si>
    <t xml:space="preserve">Stationary/Postage</t>
  </si>
  <si>
    <t xml:space="preserve">Village Maintenance</t>
  </si>
  <si>
    <t xml:space="preserve">APRIL 2025</t>
  </si>
  <si>
    <t xml:space="preserve">Ongoing Financial Statement 2025/2026</t>
  </si>
  <si>
    <t xml:space="preserve">Reserves</t>
  </si>
  <si>
    <t xml:space="preserve">Received</t>
  </si>
  <si>
    <t xml:space="preserve">Deadline</t>
  </si>
  <si>
    <t xml:space="preserve">Earmarked reserves</t>
  </si>
  <si>
    <t xml:space="preserve">Locality Funding</t>
  </si>
  <si>
    <t xml:space="preserve">Locality funding for gates</t>
  </si>
  <si>
    <t xml:space="preserve">CIL</t>
  </si>
  <si>
    <t xml:space="preserve">Approved by MSDC for spending</t>
  </si>
  <si>
    <t xml:space="preserve">Elections</t>
  </si>
  <si>
    <t xml:space="preserve">NP Costs and Projects</t>
  </si>
  <si>
    <t xml:space="preserve">General Reserves</t>
  </si>
  <si>
    <t xml:space="preserve">General Contingency</t>
  </si>
  <si>
    <t xml:space="preserve">TOTAL</t>
  </si>
  <si>
    <t xml:space="preserve">Description</t>
  </si>
  <si>
    <t xml:space="preserve">Credits</t>
  </si>
  <si>
    <t xml:space="preserve">Reconciled Debits</t>
  </si>
  <si>
    <t xml:space="preserve">Liable Debits</t>
  </si>
  <si>
    <t xml:space="preserve">Sub Totals</t>
  </si>
  <si>
    <t xml:space="preserve">Balance</t>
  </si>
  <si>
    <t xml:space="preserve">Anticipated balance inc liable debits</t>
  </si>
  <si>
    <t xml:space="preserve">Opening Balance</t>
  </si>
  <si>
    <t xml:space="preserve">Payments pertaining to previous financial year 2024/25</t>
  </si>
  <si>
    <t xml:space="preserve">Receipts</t>
  </si>
  <si>
    <t xml:space="preserve">MSDC Precept</t>
  </si>
  <si>
    <t xml:space="preserve">Transactions</t>
  </si>
  <si>
    <t xml:space="preserve">2025/2026 Budget</t>
  </si>
  <si>
    <t xml:space="preserve">Budget vs actual</t>
  </si>
  <si>
    <t xml:space="preserve">2024/2025 Budget</t>
  </si>
  <si>
    <t xml:space="preserve">Reserve Funds</t>
  </si>
  <si>
    <t xml:space="preserve">CIL 2017/2018</t>
  </si>
  <si>
    <t xml:space="preserve">CIL 2024/2025</t>
  </si>
  <si>
    <t xml:space="preserve">Locality Grant (Highways)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</si>
</sst>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_-;\-* #,##0.00_-;_-* \-??_-;_-@_-"/>
    <numFmt numFmtId="166" formatCode="dd/mm/yyyy"/>
    <numFmt numFmtId="167" formatCode="0"/>
    <numFmt numFmtId="168" formatCode="\£#,##0.00"/>
    <numFmt numFmtId="169" formatCode="@"/>
    <numFmt numFmtId="170" formatCode="[$£-809]#,##0.00;[RED]\-[$£-809]#,##0.00"/>
    <numFmt numFmtId="171" formatCode="dd/mm/yy"/>
  </numFmts>
  <fonts count="27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3B7D23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4"/>
      <color rgb="FF3B7D23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3B7D23"/>
      <name val="Calibri"/>
      <family val="2"/>
      <charset val="1"/>
    </font>
    <font>
      <b val="true"/>
      <sz val="11"/>
      <color rgb="FFC9211E"/>
      <name val="Calibri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729FCF"/>
      <name val="Calibri"/>
      <family val="2"/>
      <charset val="1"/>
    </font>
    <font>
      <b val="true"/>
      <sz val="11"/>
      <color rgb="FF5983B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5983B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>
        <color rgb="FF808080"/>
      </left>
      <right/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808080"/>
      </left>
      <right/>
      <top style="hair">
        <color rgb="FF808080"/>
      </top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9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7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6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0" fontId="9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7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7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18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6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1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2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3" fillId="3" borderId="0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7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7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2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2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8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5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3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B7D23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2024-2025/Budget/25%2026%20Draft%20Budget%20SRL%20V1.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Budget analysis 202526"/>
      <sheetName val="Liable"/>
      <sheetName val="Reconciled"/>
      <sheetName val="2024-2025"/>
      <sheetName val="A B Budget"/>
      <sheetName val="Balance Sheet 23 24"/>
    </sheetNames>
    <sheetDataSet>
      <sheetData sheetId="0">
        <row r="22">
          <cell r="J22" t="str">
            <v>Outgoings remaining to Y/E</v>
          </cell>
          <cell r="K22" t="str">
            <v>Anticipated Y/E Outcome</v>
          </cell>
          <cell r="L22" t="str">
            <v>Anticipated Y/E £ of budget remaining</v>
          </cell>
          <cell r="M22" t="str">
            <v>Anticipated Y/E % of budget utilised</v>
          </cell>
          <cell r="N22" t="str">
            <v> 2025/26 Budget</v>
          </cell>
        </row>
        <row r="23">
          <cell r="J23" t="str">
            <v>Subscriptions</v>
          </cell>
          <cell r="K23">
            <v>218.44</v>
          </cell>
          <cell r="L23">
            <v>31.56</v>
          </cell>
          <cell r="M23">
            <v>0.2937205862579</v>
          </cell>
          <cell r="N23">
            <v>250</v>
          </cell>
        </row>
        <row r="24">
          <cell r="J24" t="str">
            <v>Village Hall Hire</v>
          </cell>
          <cell r="K24">
            <v>226</v>
          </cell>
          <cell r="L24">
            <v>-26</v>
          </cell>
          <cell r="M24">
            <v>0.465403624382208</v>
          </cell>
          <cell r="N24">
            <v>250</v>
          </cell>
        </row>
        <row r="25">
          <cell r="J25" t="str">
            <v>Training</v>
          </cell>
          <cell r="K25">
            <v>145.2</v>
          </cell>
          <cell r="L25">
            <v>354.8</v>
          </cell>
          <cell r="M25" t="str">
            <v> </v>
          </cell>
          <cell r="N25">
            <v>307.5</v>
          </cell>
        </row>
        <row r="26">
          <cell r="J26" t="str">
            <v>Expenses</v>
          </cell>
          <cell r="K26">
            <v>63.45</v>
          </cell>
          <cell r="L26">
            <v>136.55</v>
          </cell>
          <cell r="M26">
            <v>0.0416303071260326</v>
          </cell>
          <cell r="N26">
            <v>200</v>
          </cell>
        </row>
        <row r="27">
          <cell r="J27" t="str">
            <v>Audit</v>
          </cell>
          <cell r="K27">
            <v>130</v>
          </cell>
          <cell r="L27">
            <v>120</v>
          </cell>
          <cell r="M27">
            <v>1.44444444444444</v>
          </cell>
          <cell r="N27">
            <v>133.25</v>
          </cell>
        </row>
        <row r="28">
          <cell r="J28" t="str">
            <v>Salary</v>
          </cell>
          <cell r="K28">
            <v>3769.32</v>
          </cell>
          <cell r="L28">
            <v>-503.320000000001</v>
          </cell>
          <cell r="M28">
            <v>1.15410900183711</v>
          </cell>
          <cell r="N28">
            <v>3588.156</v>
          </cell>
        </row>
        <row r="29">
          <cell r="J29" t="str">
            <v>Defibrilator</v>
          </cell>
          <cell r="K29">
            <v>506.2</v>
          </cell>
          <cell r="L29">
            <v>-106.2</v>
          </cell>
          <cell r="M29">
            <v>1.2655</v>
          </cell>
          <cell r="N29">
            <v>200</v>
          </cell>
        </row>
        <row r="30">
          <cell r="J30" t="str">
            <v>Local Elections</v>
          </cell>
          <cell r="K30">
            <v>0</v>
          </cell>
          <cell r="L30">
            <v>250</v>
          </cell>
          <cell r="M30">
            <v>0</v>
          </cell>
          <cell r="N30">
            <v>0</v>
          </cell>
        </row>
        <row r="31">
          <cell r="J31" t="str">
            <v>Insurance</v>
          </cell>
          <cell r="K31">
            <v>241</v>
          </cell>
          <cell r="L31">
            <v>209</v>
          </cell>
          <cell r="M31">
            <v>0.535555555555556</v>
          </cell>
          <cell r="N31">
            <v>500</v>
          </cell>
        </row>
        <row r="32">
          <cell r="J32" t="str">
            <v>Chair's Allowance</v>
          </cell>
          <cell r="K32">
            <v>0</v>
          </cell>
          <cell r="L32">
            <v>50</v>
          </cell>
          <cell r="M32">
            <v>0</v>
          </cell>
          <cell r="N32">
            <v>50</v>
          </cell>
        </row>
        <row r="33">
          <cell r="J33" t="str">
            <v>Mileage allowance</v>
          </cell>
          <cell r="K33">
            <v>28.8</v>
          </cell>
          <cell r="L33">
            <v>-28.8</v>
          </cell>
          <cell r="M33" t="str">
            <v> </v>
          </cell>
          <cell r="N33">
            <v>102.5</v>
          </cell>
        </row>
        <row r="34">
          <cell r="J34" t="str">
            <v>Donations</v>
          </cell>
          <cell r="K34">
            <v>150</v>
          </cell>
          <cell r="L34">
            <v>0</v>
          </cell>
          <cell r="M34">
            <v>1</v>
          </cell>
          <cell r="N34">
            <v>200</v>
          </cell>
        </row>
        <row r="35">
          <cell r="J35" t="str">
            <v>Laptop/IT</v>
          </cell>
          <cell r="K35">
            <v>120</v>
          </cell>
          <cell r="L35">
            <v>130</v>
          </cell>
          <cell r="M35">
            <v>0.48</v>
          </cell>
          <cell r="N35">
            <v>256.25</v>
          </cell>
        </row>
        <row r="36">
          <cell r="J36" t="str">
            <v>S137 Payments</v>
          </cell>
          <cell r="K36">
            <v>0</v>
          </cell>
          <cell r="L36">
            <v>100</v>
          </cell>
          <cell r="M36">
            <v>0</v>
          </cell>
          <cell r="N36">
            <v>100</v>
          </cell>
        </row>
        <row r="37">
          <cell r="J37" t="str">
            <v>SID</v>
          </cell>
          <cell r="K37">
            <v>0</v>
          </cell>
          <cell r="L37">
            <v>100</v>
          </cell>
          <cell r="M37">
            <v>0</v>
          </cell>
          <cell r="N37">
            <v>102.5</v>
          </cell>
        </row>
        <row r="38">
          <cell r="J38" t="str">
            <v>Village Maintenance</v>
          </cell>
          <cell r="K38">
            <v>0</v>
          </cell>
          <cell r="L38">
            <v>1250</v>
          </cell>
          <cell r="M38">
            <v>0</v>
          </cell>
          <cell r="N38">
            <v>0</v>
          </cell>
        </row>
        <row r="39">
          <cell r="J39" t="str">
            <v>Stationary/postage</v>
          </cell>
          <cell r="K39">
            <v>20.2</v>
          </cell>
          <cell r="L39">
            <v>39.8</v>
          </cell>
          <cell r="M39">
            <v>0.336666666666667</v>
          </cell>
          <cell r="N39">
            <v>61.5</v>
          </cell>
        </row>
        <row r="40">
          <cell r="J40" t="str">
            <v>General reserves</v>
          </cell>
          <cell r="K40">
            <v>0</v>
          </cell>
          <cell r="L40">
            <v>0</v>
          </cell>
          <cell r="M40" t="str">
            <v> </v>
          </cell>
          <cell r="N40">
            <v>750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Z2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5" activeCellId="0" sqref="A5"/>
    </sheetView>
  </sheetViews>
  <sheetFormatPr defaultColWidth="9.14453125" defaultRowHeight="13.8" zeroHeight="false" outlineLevelRow="0" outlineLevelCol="0"/>
  <cols>
    <col collapsed="false" customWidth="true" hidden="false" outlineLevel="0" max="1" min="1" style="1" width="15.43"/>
    <col collapsed="false" customWidth="true" hidden="false" outlineLevel="0" max="2" min="2" style="1" width="8.29"/>
    <col collapsed="false" customWidth="true" hidden="false" outlineLevel="0" max="3" min="3" style="1" width="13.57"/>
    <col collapsed="false" customWidth="true" hidden="false" outlineLevel="0" max="4" min="4" style="1" width="41.44"/>
    <col collapsed="false" customWidth="true" hidden="false" outlineLevel="0" max="5" min="5" style="1" width="16.42"/>
    <col collapsed="false" customWidth="true" hidden="false" outlineLevel="0" max="6" min="6" style="1" width="10.29"/>
    <col collapsed="false" customWidth="true" hidden="false" outlineLevel="0" max="7" min="7" style="1" width="14.42"/>
    <col collapsed="false" customWidth="true" hidden="false" outlineLevel="0" max="8" min="8" style="1" width="13.29"/>
    <col collapsed="false" customWidth="true" hidden="false" outlineLevel="0" max="9" min="9" style="1" width="10.86"/>
    <col collapsed="false" customWidth="true" hidden="false" outlineLevel="0" max="13" min="10" style="1" width="10.29"/>
    <col collapsed="false" customWidth="true" hidden="false" outlineLevel="0" max="14" min="14" style="1" width="12.57"/>
    <col collapsed="false" customWidth="true" hidden="false" outlineLevel="0" max="15" min="15" style="1" width="14.29"/>
    <col collapsed="false" customWidth="true" hidden="false" outlineLevel="0" max="26" min="16" style="1" width="10.29"/>
  </cols>
  <sheetData>
    <row r="2" customFormat="false" ht="24.05" hidden="false" customHeight="false" outlineLevel="0" collapsed="false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/>
      <c r="Y2" s="2"/>
      <c r="Z2" s="2"/>
    </row>
    <row r="3" customFormat="false" ht="13.8" hidden="false" customHeight="false" outlineLevel="0" collapsed="false">
      <c r="A3" s="3" t="n">
        <v>45763</v>
      </c>
      <c r="B3" s="4"/>
      <c r="C3" s="5" t="s">
        <v>23</v>
      </c>
      <c r="D3" s="5"/>
      <c r="E3" s="5"/>
      <c r="F3" s="6" t="n">
        <v>120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 t="n">
        <v>120</v>
      </c>
      <c r="T3" s="7"/>
      <c r="U3" s="7"/>
      <c r="V3" s="7"/>
      <c r="W3" s="7"/>
      <c r="X3" s="7"/>
      <c r="Y3" s="5"/>
      <c r="Z3" s="8"/>
    </row>
    <row r="4" customFormat="false" ht="13.8" hidden="false" customHeight="false" outlineLevel="0" collapsed="false">
      <c r="A4" s="3" t="n">
        <v>45763</v>
      </c>
      <c r="B4" s="4" t="s">
        <v>24</v>
      </c>
      <c r="C4" s="5" t="s">
        <v>25</v>
      </c>
      <c r="D4" s="5" t="s">
        <v>26</v>
      </c>
      <c r="E4" s="5"/>
      <c r="F4" s="6" t="n">
        <v>20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n">
        <v>20</v>
      </c>
      <c r="T4" s="7"/>
      <c r="U4" s="7"/>
      <c r="V4" s="7"/>
      <c r="W4" s="7"/>
      <c r="X4" s="7"/>
      <c r="Y4" s="5"/>
      <c r="Z4" s="8"/>
    </row>
    <row r="5" customFormat="false" ht="13.8" hidden="false" customHeight="false" outlineLevel="0" collapsed="false">
      <c r="A5" s="3" t="n">
        <v>45763</v>
      </c>
      <c r="C5" s="1" t="s">
        <v>27</v>
      </c>
      <c r="D5" s="1" t="s">
        <v>28</v>
      </c>
      <c r="F5" s="7" t="n">
        <v>9</v>
      </c>
      <c r="G5" s="7"/>
      <c r="H5" s="7"/>
      <c r="I5" s="7"/>
      <c r="J5" s="7"/>
      <c r="K5" s="7"/>
      <c r="L5" s="7"/>
      <c r="M5" s="7" t="n">
        <v>9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5"/>
      <c r="Z5" s="8"/>
    </row>
    <row r="6" customFormat="false" ht="24.05" hidden="false" customHeight="false" outlineLevel="0" collapsed="false">
      <c r="A6" s="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5"/>
      <c r="Z6" s="8"/>
    </row>
    <row r="7" customFormat="false" ht="13.8" hidden="false" customHeight="false" outlineLevel="0" collapsed="false">
      <c r="A7" s="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5"/>
      <c r="Z7" s="8"/>
    </row>
    <row r="8" customFormat="false" ht="13.8" hidden="false" customHeight="false" outlineLevel="0" collapsed="false">
      <c r="A8" s="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5"/>
      <c r="Z8" s="8"/>
    </row>
    <row r="9" customFormat="false" ht="13.8" hidden="false" customHeight="false" outlineLevel="0" collapsed="false">
      <c r="A9" s="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5"/>
      <c r="Z9" s="8"/>
    </row>
    <row r="10" customFormat="false" ht="13.8" hidden="false" customHeight="false" outlineLevel="0" collapsed="false">
      <c r="A10" s="3"/>
      <c r="B10" s="4"/>
      <c r="C10" s="5"/>
      <c r="D10" s="5"/>
      <c r="E10" s="5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5"/>
      <c r="Z10" s="8"/>
    </row>
    <row r="11" customFormat="false" ht="13.8" hidden="false" customHeight="false" outlineLevel="0" collapsed="false">
      <c r="A11" s="3"/>
      <c r="B11" s="4"/>
      <c r="C11" s="5"/>
      <c r="D11" s="5"/>
      <c r="E11" s="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5"/>
      <c r="Z11" s="8"/>
    </row>
    <row r="12" customFormat="false" ht="13.8" hidden="false" customHeight="false" outlineLevel="0" collapsed="false">
      <c r="A12" s="8"/>
      <c r="B12" s="8"/>
      <c r="C12" s="8"/>
      <c r="D12" s="8"/>
      <c r="E12" s="8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customFormat="false" ht="13.8" hidden="false" customHeight="false" outlineLevel="0" collapsed="false">
      <c r="A13" s="8"/>
      <c r="B13" s="8"/>
      <c r="C13" s="8"/>
      <c r="D13" s="8"/>
      <c r="E13" s="8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customFormat="false" ht="13.8" hidden="false" customHeight="false" outlineLevel="0" collapsed="false">
      <c r="A14" s="8"/>
      <c r="B14" s="8"/>
      <c r="C14" s="8"/>
      <c r="D14" s="8"/>
      <c r="E14" s="8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customFormat="false" ht="13.8" hidden="false" customHeight="false" outlineLevel="0" collapsed="false">
      <c r="A15" s="8"/>
      <c r="B15" s="8"/>
      <c r="C15" s="8"/>
      <c r="D15" s="8"/>
      <c r="E15" s="8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customFormat="false" ht="13.8" hidden="false" customHeight="false" outlineLevel="0" collapsed="false">
      <c r="A16" s="8"/>
      <c r="B16" s="8"/>
      <c r="C16" s="8"/>
      <c r="D16" s="8"/>
      <c r="E16" s="8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customFormat="false" ht="13.8" hidden="false" customHeight="false" outlineLevel="0" collapsed="false">
      <c r="A17" s="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customFormat="false" ht="13.8" hidden="false" customHeight="false" outlineLevel="0" collapsed="false">
      <c r="A18" s="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customFormat="false" ht="13.8" hidden="false" customHeight="false" outlineLevel="0" collapsed="false">
      <c r="A19" s="3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customFormat="false" ht="13.8" hidden="false" customHeight="false" outlineLevel="0" collapsed="false">
      <c r="A20" s="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customFormat="false" ht="13.8" hidden="false" customHeight="false" outlineLevel="0" collapsed="false">
      <c r="A21" s="3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customFormat="false" ht="35.5" hidden="false" customHeight="false" outlineLevel="0" collapsed="false">
      <c r="A22" s="9" t="s">
        <v>29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customFormat="false" ht="13.8" hidden="false" customHeight="false" outlineLevel="0" collapsed="false">
      <c r="A23" s="10"/>
      <c r="B23" s="10"/>
      <c r="C23" s="2" t="s">
        <v>30</v>
      </c>
      <c r="D23" s="2"/>
      <c r="E23" s="2"/>
      <c r="F23" s="11" t="n">
        <f aca="false">SUM(F3:F16)</f>
        <v>149</v>
      </c>
      <c r="G23" s="11"/>
      <c r="H23" s="11" t="n">
        <f aca="false">SUM(H3:H22)</f>
        <v>0</v>
      </c>
      <c r="I23" s="11" t="n">
        <f aca="false">SUM(I3:I22)</f>
        <v>0</v>
      </c>
      <c r="J23" s="11" t="n">
        <f aca="false">SUM(J3:J22)</f>
        <v>0</v>
      </c>
      <c r="K23" s="11" t="n">
        <f aca="false">SUM(K3:K22)</f>
        <v>0</v>
      </c>
      <c r="L23" s="11" t="n">
        <f aca="false">SUM(L3:L22)</f>
        <v>0</v>
      </c>
      <c r="M23" s="11" t="n">
        <f aca="false">SUM(M3:M22)</f>
        <v>9</v>
      </c>
      <c r="N23" s="11" t="n">
        <f aca="false">SUM(N3:N22)</f>
        <v>0</v>
      </c>
      <c r="O23" s="11" t="n">
        <f aca="false">SUM(O3:O22)</f>
        <v>0</v>
      </c>
      <c r="P23" s="11" t="n">
        <f aca="false">SUM(P3:P22)</f>
        <v>0</v>
      </c>
      <c r="Q23" s="11" t="n">
        <f aca="false">SUM(Q3:Q22)</f>
        <v>0</v>
      </c>
      <c r="R23" s="11" t="n">
        <f aca="false">SUM(R3:R22)</f>
        <v>0</v>
      </c>
      <c r="S23" s="11" t="n">
        <f aca="false">SUM(S3:S22)</f>
        <v>140</v>
      </c>
      <c r="T23" s="11" t="n">
        <f aca="false">SUM(T3:T22)</f>
        <v>0</v>
      </c>
      <c r="U23" s="11" t="n">
        <f aca="false">SUM(U3:U22)</f>
        <v>0</v>
      </c>
      <c r="V23" s="11" t="n">
        <f aca="false">SUM(V3:V22)</f>
        <v>0</v>
      </c>
      <c r="W23" s="11" t="n">
        <f aca="false">SUM(W3:W22)</f>
        <v>0</v>
      </c>
      <c r="X23" s="2"/>
      <c r="Y23" s="2"/>
      <c r="Z23" s="2"/>
    </row>
    <row r="24" customFormat="false" ht="13.8" hidden="false" customHeight="false" outlineLevel="0" collapsed="false">
      <c r="C24" s="1" t="s">
        <v>31</v>
      </c>
      <c r="F24" s="7" t="n">
        <f aca="false">SUM(H23:W23)</f>
        <v>149</v>
      </c>
      <c r="G24" s="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Y43"/>
  <sheetViews>
    <sheetView showFormulas="false" showGridLines="true" showRowColHeaders="true" showZeros="true" rightToLeft="false" tabSelected="false" showOutlineSymbols="true" defaultGridColor="true" view="normal" topLeftCell="D1" colorId="64" zoomScale="95" zoomScaleNormal="95" zoomScalePageLayoutView="100" workbookViewId="0">
      <pane xSplit="0" ySplit="2" topLeftCell="A3" activePane="bottomLeft" state="frozen"/>
      <selection pane="topLeft" activeCell="D1" activeCellId="0" sqref="D1"/>
      <selection pane="bottomLeft" activeCell="Q2" activeCellId="0" sqref="Q2"/>
    </sheetView>
  </sheetViews>
  <sheetFormatPr defaultColWidth="9.14453125" defaultRowHeight="13.8" zeroHeight="false" outlineLevelRow="0" outlineLevelCol="0"/>
  <cols>
    <col collapsed="false" customWidth="true" hidden="false" outlineLevel="0" max="1" min="1" style="5" width="15.43"/>
    <col collapsed="false" customWidth="true" hidden="false" outlineLevel="0" max="2" min="2" style="5" width="8.29"/>
    <col collapsed="false" customWidth="true" hidden="false" outlineLevel="0" max="3" min="3" style="5" width="43.42"/>
    <col collapsed="false" customWidth="true" hidden="false" outlineLevel="0" max="4" min="4" style="5" width="14.15"/>
    <col collapsed="false" customWidth="true" hidden="false" outlineLevel="0" max="5" min="5" style="5" width="11.75"/>
    <col collapsed="false" customWidth="true" hidden="false" outlineLevel="0" max="6" min="6" style="5" width="10.29"/>
    <col collapsed="false" customWidth="true" hidden="false" outlineLevel="0" max="7" min="7" style="12" width="14.42"/>
    <col collapsed="false" customWidth="true" hidden="false" outlineLevel="0" max="8" min="8" style="5" width="13.29"/>
    <col collapsed="false" customWidth="true" hidden="false" outlineLevel="0" max="9" min="9" style="5" width="10.86"/>
    <col collapsed="false" customWidth="true" hidden="false" outlineLevel="0" max="13" min="10" style="5" width="10.29"/>
    <col collapsed="false" customWidth="true" hidden="false" outlineLevel="0" max="14" min="14" style="5" width="12.57"/>
    <col collapsed="false" customWidth="true" hidden="false" outlineLevel="0" max="15" min="15" style="5" width="14.29"/>
    <col collapsed="false" customWidth="true" hidden="false" outlineLevel="0" max="26" min="16" style="5" width="10.29"/>
    <col collapsed="false" customWidth="false" hidden="false" outlineLevel="0" max="16384" min="27" style="5" width="9.14"/>
  </cols>
  <sheetData>
    <row r="2" s="13" customFormat="true" ht="13.8" hidden="false" customHeight="false" outlineLevel="0" collapsed="false">
      <c r="A2" s="13" t="s">
        <v>0</v>
      </c>
      <c r="B2" s="13" t="s">
        <v>1</v>
      </c>
      <c r="C2" s="13" t="s">
        <v>2</v>
      </c>
      <c r="D2" s="13" t="s">
        <v>4</v>
      </c>
      <c r="E2" s="13" t="s">
        <v>32</v>
      </c>
      <c r="F2" s="13" t="s">
        <v>5</v>
      </c>
      <c r="G2" s="14" t="s">
        <v>6</v>
      </c>
      <c r="H2" s="13" t="s">
        <v>7</v>
      </c>
      <c r="I2" s="13" t="s">
        <v>8</v>
      </c>
      <c r="J2" s="13" t="s">
        <v>9</v>
      </c>
      <c r="K2" s="13" t="s">
        <v>33</v>
      </c>
      <c r="L2" s="13" t="s">
        <v>11</v>
      </c>
      <c r="M2" s="13" t="s">
        <v>12</v>
      </c>
      <c r="N2" s="15" t="s">
        <v>13</v>
      </c>
      <c r="O2" s="13" t="s">
        <v>14</v>
      </c>
      <c r="P2" s="13" t="s">
        <v>15</v>
      </c>
      <c r="Q2" s="16" t="s">
        <v>34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35</v>
      </c>
      <c r="W2" s="13" t="s">
        <v>36</v>
      </c>
    </row>
    <row r="3" customFormat="false" ht="13.8" hidden="false" customHeight="false" outlineLevel="0" collapsed="false">
      <c r="A3" s="3" t="n">
        <v>45750</v>
      </c>
      <c r="C3" s="5" t="s">
        <v>27</v>
      </c>
      <c r="D3" s="5" t="n">
        <v>211</v>
      </c>
      <c r="F3" s="6" t="n">
        <v>265.72</v>
      </c>
      <c r="G3" s="12" t="s">
        <v>37</v>
      </c>
      <c r="H3" s="6"/>
      <c r="I3" s="6"/>
      <c r="J3" s="6"/>
      <c r="K3" s="6"/>
      <c r="L3" s="6"/>
      <c r="M3" s="6" t="n">
        <v>265.72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customFormat="false" ht="13.8" hidden="false" customHeight="false" outlineLevel="0" collapsed="false">
      <c r="A4" s="3"/>
      <c r="F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customFormat="false" ht="13.8" hidden="false" customHeight="false" outlineLevel="0" collapsed="false">
      <c r="A5" s="3"/>
      <c r="F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customFormat="false" ht="13.8" hidden="false" customHeight="false" outlineLevel="0" collapsed="false">
      <c r="A6" s="3"/>
      <c r="F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customFormat="false" ht="13.8" hidden="false" customHeight="false" outlineLevel="0" collapsed="false">
      <c r="A7" s="3"/>
      <c r="F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customFormat="false" ht="13.8" hidden="false" customHeight="false" outlineLevel="0" collapsed="false">
      <c r="A8" s="3"/>
      <c r="F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customFormat="false" ht="13.8" hidden="false" customHeight="false" outlineLevel="0" collapsed="false">
      <c r="A9" s="3"/>
      <c r="F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customFormat="false" ht="13.8" hidden="false" customHeight="false" outlineLevel="0" collapsed="false">
      <c r="A10" s="3"/>
      <c r="F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customFormat="false" ht="13.8" hidden="false" customHeight="false" outlineLevel="0" collapsed="false">
      <c r="A11" s="3"/>
      <c r="F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customFormat="false" ht="13.8" hidden="false" customHeight="false" outlineLevel="0" collapsed="false">
      <c r="A12" s="3"/>
      <c r="F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customFormat="false" ht="13.8" hidden="false" customHeight="false" outlineLevel="0" collapsed="false">
      <c r="A13" s="3"/>
      <c r="F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customFormat="false" ht="13.8" hidden="false" customHeight="false" outlineLevel="0" collapsed="false">
      <c r="A14" s="3"/>
      <c r="F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customFormat="false" ht="13.8" hidden="false" customHeight="false" outlineLevel="0" collapsed="false">
      <c r="A15" s="3"/>
      <c r="C15" s="1"/>
      <c r="F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customFormat="false" ht="13.8" hidden="false" customHeight="false" outlineLevel="0" collapsed="false">
      <c r="A16" s="3"/>
      <c r="C16" s="1"/>
      <c r="F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customFormat="false" ht="13.8" hidden="false" customHeight="false" outlineLevel="0" collapsed="false">
      <c r="A17" s="3"/>
      <c r="C17" s="1"/>
      <c r="F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customFormat="false" ht="13.8" hidden="false" customHeight="false" outlineLevel="0" collapsed="false">
      <c r="A18" s="3"/>
      <c r="C18" s="1"/>
      <c r="F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customFormat="false" ht="13.8" hidden="false" customHeight="false" outlineLevel="0" collapsed="false">
      <c r="A19" s="3"/>
      <c r="C19" s="1"/>
      <c r="F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customFormat="false" ht="13.8" hidden="false" customHeight="false" outlineLevel="0" collapsed="false">
      <c r="A20" s="3"/>
      <c r="F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customFormat="false" ht="13.8" hidden="false" customHeight="false" outlineLevel="0" collapsed="false">
      <c r="A21" s="3"/>
      <c r="F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="18" customFormat="true" ht="16.45" hidden="false" customHeight="true" outlineLevel="0" collapsed="false">
      <c r="A22" s="17"/>
      <c r="B22" s="5"/>
      <c r="E22" s="19"/>
      <c r="F22" s="6"/>
      <c r="G22" s="1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="18" customFormat="true" ht="13.8" hidden="false" customHeight="false" outlineLevel="0" collapsed="false">
      <c r="A23" s="17"/>
      <c r="B23" s="5"/>
      <c r="F23" s="6"/>
      <c r="G23" s="1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="18" customFormat="true" ht="13.8" hidden="false" customHeight="false" outlineLevel="0" collapsed="false">
      <c r="A24" s="17"/>
      <c r="B24" s="5"/>
      <c r="F24" s="6"/>
      <c r="G24" s="1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="18" customFormat="true" ht="13.8" hidden="false" customHeight="false" outlineLevel="0" collapsed="false">
      <c r="A25" s="17"/>
      <c r="B25" s="5"/>
      <c r="F25" s="6"/>
      <c r="G25" s="1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customFormat="false" ht="13.8" hidden="false" customHeight="false" outlineLevel="0" collapsed="false">
      <c r="A26" s="3"/>
      <c r="C26" s="1"/>
      <c r="D26" s="1"/>
      <c r="E26" s="1"/>
      <c r="F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customFormat="false" ht="15.85" hidden="false" customHeight="true" outlineLevel="0" collapsed="false">
      <c r="A27" s="3"/>
      <c r="E27" s="19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customFormat="false" ht="17.75" hidden="false" customHeight="true" outlineLevel="0" collapsed="false">
      <c r="A28" s="3"/>
      <c r="C28" s="1"/>
      <c r="D28" s="1"/>
      <c r="E28" s="19"/>
      <c r="F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customFormat="false" ht="16.45" hidden="false" customHeight="true" outlineLevel="0" collapsed="false">
      <c r="A29" s="3"/>
      <c r="C29" s="1"/>
      <c r="D29" s="1"/>
      <c r="E29" s="19"/>
      <c r="F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customFormat="false" ht="15.2" hidden="false" customHeight="true" outlineLevel="0" collapsed="false">
      <c r="A30" s="3"/>
      <c r="C30" s="1"/>
      <c r="D30" s="1"/>
      <c r="E30" s="1"/>
      <c r="F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customFormat="false" ht="13.8" hidden="false" customHeight="false" outlineLevel="0" collapsed="false">
      <c r="A31" s="3"/>
      <c r="C31" s="21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customFormat="false" ht="13.8" hidden="false" customHeight="false" outlineLevel="0" collapsed="false">
      <c r="A32" s="3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customFormat="false" ht="13.8" hidden="false" customHeight="false" outlineLevel="0" collapsed="false">
      <c r="A33" s="3"/>
      <c r="F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customFormat="false" ht="13.8" hidden="false" customHeight="false" outlineLevel="0" collapsed="false">
      <c r="A34" s="3"/>
      <c r="F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customFormat="false" ht="13.8" hidden="false" customHeight="false" outlineLevel="0" collapsed="false">
      <c r="A35" s="3"/>
      <c r="F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customFormat="false" ht="13.8" hidden="false" customHeight="false" outlineLevel="0" collapsed="false">
      <c r="A36" s="3"/>
      <c r="F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customFormat="false" ht="13.8" hidden="false" customHeight="false" outlineLevel="0" collapsed="false">
      <c r="A37" s="3"/>
      <c r="F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customFormat="false" ht="13.8" hidden="false" customHeight="false" outlineLevel="0" collapsed="false">
      <c r="A38" s="3"/>
      <c r="F38" s="6"/>
    </row>
    <row r="39" s="22" customFormat="true" ht="13.8" hidden="false" customHeight="false" outlineLevel="0" collapsed="false">
      <c r="A39" s="22" t="s">
        <v>29</v>
      </c>
      <c r="G39" s="23"/>
    </row>
    <row r="40" s="13" customFormat="true" ht="13.8" hidden="false" customHeight="false" outlineLevel="0" collapsed="false">
      <c r="A40" s="24" t="n">
        <v>45387</v>
      </c>
      <c r="B40" s="24"/>
      <c r="C40" s="13" t="s">
        <v>30</v>
      </c>
      <c r="F40" s="25" t="n">
        <f aca="false">SUM(F3:F39)</f>
        <v>265.72</v>
      </c>
      <c r="G40" s="14"/>
      <c r="H40" s="25" t="n">
        <f aca="false">SUM(H3:H39)</f>
        <v>0</v>
      </c>
      <c r="I40" s="25" t="n">
        <f aca="false">SUM(I3:I39)</f>
        <v>0</v>
      </c>
      <c r="J40" s="25" t="n">
        <f aca="false">SUM(J3:J39)</f>
        <v>0</v>
      </c>
      <c r="K40" s="25" t="n">
        <f aca="false">SUM(K3:K39)</f>
        <v>0</v>
      </c>
      <c r="L40" s="25" t="n">
        <f aca="false">SUM(L3:L39)</f>
        <v>0</v>
      </c>
      <c r="M40" s="25" t="n">
        <f aca="false">SUM(M3:M39)</f>
        <v>265.72</v>
      </c>
      <c r="N40" s="25" t="n">
        <f aca="false">SUM(N3:N39)</f>
        <v>0</v>
      </c>
      <c r="O40" s="25" t="n">
        <f aca="false">SUM(O3:O39)</f>
        <v>0</v>
      </c>
      <c r="P40" s="25" t="n">
        <f aca="false">SUM(P3:P39)</f>
        <v>0</v>
      </c>
      <c r="Q40" s="25" t="n">
        <f aca="false">SUM(Q3:Q39)</f>
        <v>0</v>
      </c>
      <c r="R40" s="25" t="n">
        <f aca="false">SUM(R3:R39)</f>
        <v>0</v>
      </c>
      <c r="S40" s="25" t="n">
        <f aca="false">SUM(S3:S39)</f>
        <v>0</v>
      </c>
      <c r="T40" s="25" t="n">
        <f aca="false">SUM(T3:T39)</f>
        <v>0</v>
      </c>
      <c r="U40" s="25" t="n">
        <f aca="false">SUM(U3:U39)</f>
        <v>0</v>
      </c>
      <c r="V40" s="25" t="n">
        <f aca="false">SUM(V3:V39)</f>
        <v>0</v>
      </c>
      <c r="W40" s="25" t="n">
        <f aca="false">SUM(W3:W39)</f>
        <v>0</v>
      </c>
    </row>
    <row r="41" customFormat="false" ht="13.8" hidden="false" customHeight="false" outlineLevel="0" collapsed="false">
      <c r="C41" s="5" t="s">
        <v>31</v>
      </c>
      <c r="F41" s="6" t="n">
        <f aca="false">SUM(H40:V40)</f>
        <v>265.72</v>
      </c>
    </row>
    <row r="42" customFormat="false" ht="13.8" hidden="false" customHeight="false" outlineLevel="0" collapsed="false">
      <c r="F42" s="26" t="n">
        <f aca="false">F40-F41</f>
        <v>0</v>
      </c>
    </row>
    <row r="43" customFormat="false" ht="13.8" hidden="false" customHeight="false" outlineLevel="0" collapsed="false">
      <c r="F43" s="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20" activeCellId="0" sqref="A20"/>
    </sheetView>
  </sheetViews>
  <sheetFormatPr defaultColWidth="10.2421875" defaultRowHeight="13.8" zeroHeight="false" outlineLevelRow="0" outlineLevelCol="0"/>
  <cols>
    <col collapsed="false" customWidth="true" hidden="false" outlineLevel="0" max="1" min="1" style="5" width="15.71"/>
    <col collapsed="false" customWidth="true" hidden="false" outlineLevel="0" max="2" min="2" style="5" width="54.57"/>
    <col collapsed="false" customWidth="true" hidden="false" outlineLevel="0" max="3" min="3" style="5" width="14.29"/>
    <col collapsed="false" customWidth="true" hidden="false" outlineLevel="0" max="4" min="4" style="27" width="14.29"/>
    <col collapsed="false" customWidth="true" hidden="false" outlineLevel="0" max="5" min="5" style="27" width="15.51"/>
    <col collapsed="false" customWidth="true" hidden="false" outlineLevel="0" max="6" min="6" style="18" width="14.29"/>
    <col collapsed="false" customWidth="true" hidden="false" outlineLevel="0" max="7" min="7" style="18" width="15.28"/>
    <col collapsed="false" customWidth="true" hidden="false" outlineLevel="0" max="8" min="8" style="13" width="14.29"/>
    <col collapsed="false" customWidth="true" hidden="false" outlineLevel="0" max="9" min="9" style="28" width="26.95"/>
    <col collapsed="false" customWidth="true" hidden="false" outlineLevel="0" max="10" min="10" style="5" width="26.29"/>
    <col collapsed="false" customWidth="true" hidden="false" outlineLevel="0" max="11" min="11" style="5" width="90.85"/>
  </cols>
  <sheetData>
    <row r="1" customFormat="false" ht="17.35" hidden="false" customHeight="false" outlineLevel="0" collapsed="false">
      <c r="A1" s="29" t="s">
        <v>38</v>
      </c>
      <c r="B1" s="30"/>
      <c r="C1" s="30"/>
      <c r="D1" s="31"/>
      <c r="E1" s="31"/>
      <c r="F1" s="32"/>
      <c r="G1" s="32"/>
      <c r="H1" s="30"/>
      <c r="I1" s="33"/>
      <c r="J1" s="30"/>
      <c r="K1" s="34"/>
    </row>
    <row r="2" customFormat="false" ht="17.35" hidden="false" customHeight="false" outlineLevel="0" collapsed="false">
      <c r="A2" s="35"/>
      <c r="B2" s="36"/>
      <c r="C2" s="36"/>
      <c r="D2" s="37"/>
      <c r="E2" s="38" t="s">
        <v>39</v>
      </c>
      <c r="F2" s="32"/>
      <c r="G2" s="32" t="s">
        <v>40</v>
      </c>
      <c r="H2" s="30" t="s">
        <v>41</v>
      </c>
      <c r="I2" s="39" t="s">
        <v>3</v>
      </c>
      <c r="J2" s="36"/>
      <c r="K2" s="40"/>
    </row>
    <row r="3" customFormat="false" ht="11.4" hidden="false" customHeight="true" outlineLevel="0" collapsed="false">
      <c r="A3" s="35"/>
      <c r="B3" s="36"/>
      <c r="C3" s="36"/>
      <c r="D3" s="37"/>
      <c r="E3" s="41" t="s">
        <v>42</v>
      </c>
      <c r="F3" s="42"/>
      <c r="G3" s="43"/>
      <c r="H3" s="43"/>
      <c r="I3" s="44"/>
      <c r="J3" s="36"/>
      <c r="K3" s="40"/>
    </row>
    <row r="4" customFormat="false" ht="11.4" hidden="false" customHeight="true" outlineLevel="0" collapsed="false">
      <c r="A4" s="35"/>
      <c r="B4" s="36"/>
      <c r="C4" s="36"/>
      <c r="D4" s="37"/>
      <c r="E4" s="45" t="s">
        <v>43</v>
      </c>
      <c r="F4" s="46" t="n">
        <v>1828.52</v>
      </c>
      <c r="G4" s="42" t="n">
        <v>2023</v>
      </c>
      <c r="H4" s="47" t="n">
        <v>2024</v>
      </c>
      <c r="I4" s="44" t="s">
        <v>44</v>
      </c>
      <c r="J4" s="36"/>
      <c r="K4" s="40"/>
    </row>
    <row r="5" customFormat="false" ht="11.4" hidden="false" customHeight="true" outlineLevel="0" collapsed="false">
      <c r="A5" s="35"/>
      <c r="B5" s="36"/>
      <c r="C5" s="36"/>
      <c r="D5" s="37"/>
      <c r="E5" s="45" t="s">
        <v>45</v>
      </c>
      <c r="F5" s="46" t="n">
        <v>1387.55</v>
      </c>
      <c r="G5" s="48" t="n">
        <v>43045</v>
      </c>
      <c r="H5" s="49" t="n">
        <v>44871</v>
      </c>
      <c r="I5" s="44" t="s">
        <v>46</v>
      </c>
      <c r="J5" s="36"/>
      <c r="K5" s="40"/>
    </row>
    <row r="6" customFormat="false" ht="11.4" hidden="false" customHeight="true" outlineLevel="0" collapsed="false">
      <c r="A6" s="35"/>
      <c r="B6" s="36"/>
      <c r="C6" s="36"/>
      <c r="D6" s="37"/>
      <c r="E6" s="45" t="s">
        <v>45</v>
      </c>
      <c r="F6" s="46" t="n">
        <v>3.65</v>
      </c>
      <c r="G6" s="48" t="n">
        <v>45328</v>
      </c>
      <c r="H6" s="50" t="n">
        <v>47155</v>
      </c>
      <c r="I6" s="44"/>
      <c r="J6" s="36"/>
      <c r="K6" s="40"/>
    </row>
    <row r="7" customFormat="false" ht="11.4" hidden="false" customHeight="true" outlineLevel="0" collapsed="false">
      <c r="A7" s="35"/>
      <c r="B7" s="36"/>
      <c r="C7" s="36"/>
      <c r="D7" s="37"/>
      <c r="E7" s="45" t="s">
        <v>47</v>
      </c>
      <c r="F7" s="46" t="n">
        <v>1620</v>
      </c>
      <c r="G7" s="42"/>
      <c r="H7" s="51"/>
      <c r="I7" s="44"/>
      <c r="J7" s="36"/>
      <c r="K7" s="40"/>
    </row>
    <row r="8" customFormat="false" ht="11.4" hidden="false" customHeight="true" outlineLevel="0" collapsed="false">
      <c r="A8" s="35"/>
      <c r="B8" s="36"/>
      <c r="C8" s="36"/>
      <c r="D8" s="37"/>
      <c r="E8" s="52" t="s">
        <v>48</v>
      </c>
      <c r="F8" s="46" t="n">
        <v>9079</v>
      </c>
      <c r="G8" s="42"/>
      <c r="H8" s="51"/>
      <c r="I8" s="44"/>
      <c r="J8" s="36"/>
      <c r="K8" s="40"/>
    </row>
    <row r="9" customFormat="false" ht="11.4" hidden="false" customHeight="true" outlineLevel="0" collapsed="false">
      <c r="A9" s="35"/>
      <c r="B9" s="36"/>
      <c r="C9" s="36"/>
      <c r="D9" s="37"/>
      <c r="E9" s="41" t="s">
        <v>49</v>
      </c>
      <c r="F9" s="46"/>
      <c r="G9" s="48"/>
      <c r="H9" s="49"/>
      <c r="I9" s="44"/>
      <c r="J9" s="36"/>
      <c r="K9" s="40"/>
    </row>
    <row r="10" customFormat="false" ht="11.4" hidden="false" customHeight="true" outlineLevel="0" collapsed="false">
      <c r="A10" s="35"/>
      <c r="B10" s="36"/>
      <c r="C10" s="36"/>
      <c r="D10" s="37"/>
      <c r="E10" s="52" t="s">
        <v>50</v>
      </c>
      <c r="F10" s="46" t="n">
        <v>4250</v>
      </c>
      <c r="G10" s="48"/>
      <c r="H10" s="50"/>
      <c r="I10" s="44"/>
      <c r="J10" s="36"/>
      <c r="K10" s="40"/>
    </row>
    <row r="11" customFormat="false" ht="11.4" hidden="false" customHeight="true" outlineLevel="0" collapsed="false">
      <c r="A11" s="35"/>
      <c r="B11" s="36"/>
      <c r="C11" s="36"/>
      <c r="D11" s="37"/>
      <c r="E11" s="53" t="s">
        <v>51</v>
      </c>
      <c r="F11" s="46" t="n">
        <f aca="false">SUM(F4:F10)</f>
        <v>18168.72</v>
      </c>
      <c r="G11" s="48"/>
      <c r="H11" s="50"/>
      <c r="I11" s="44"/>
      <c r="J11" s="36"/>
      <c r="K11" s="40"/>
    </row>
    <row r="12" customFormat="false" ht="11.4" hidden="false" customHeight="true" outlineLevel="0" collapsed="false">
      <c r="A12" s="35"/>
      <c r="B12" s="36"/>
      <c r="C12" s="36"/>
      <c r="D12" s="37"/>
      <c r="E12" s="54"/>
      <c r="F12" s="55"/>
      <c r="G12" s="55"/>
      <c r="H12" s="36"/>
      <c r="I12" s="56"/>
      <c r="J12" s="36"/>
      <c r="K12" s="40"/>
    </row>
    <row r="13" customFormat="false" ht="13.8" hidden="false" customHeight="false" outlineLevel="0" collapsed="false">
      <c r="A13" s="57" t="s">
        <v>0</v>
      </c>
      <c r="B13" s="13" t="s">
        <v>52</v>
      </c>
      <c r="C13" s="13" t="s">
        <v>53</v>
      </c>
      <c r="D13" s="58" t="s">
        <v>54</v>
      </c>
      <c r="E13" s="37" t="s">
        <v>55</v>
      </c>
      <c r="F13" s="59" t="s">
        <v>56</v>
      </c>
      <c r="G13" s="59" t="s">
        <v>30</v>
      </c>
      <c r="H13" s="13" t="s">
        <v>57</v>
      </c>
      <c r="I13" s="13" t="s">
        <v>58</v>
      </c>
      <c r="J13" s="13"/>
      <c r="K13" s="60"/>
    </row>
    <row r="14" customFormat="false" ht="13.8" hidden="false" customHeight="false" outlineLevel="0" collapsed="false">
      <c r="A14" s="61" t="n">
        <v>45383</v>
      </c>
      <c r="B14" s="5" t="s">
        <v>59</v>
      </c>
      <c r="C14" s="6" t="n">
        <v>22587.12</v>
      </c>
      <c r="D14" s="62"/>
      <c r="E14" s="62"/>
      <c r="F14" s="20"/>
      <c r="G14" s="20"/>
      <c r="H14" s="25" t="n">
        <v>18184.13</v>
      </c>
      <c r="I14" s="25" t="n">
        <f aca="false">H23-F43</f>
        <v>40081.81</v>
      </c>
      <c r="K14" s="63"/>
    </row>
    <row r="15" customFormat="false" ht="13.8" hidden="false" customHeight="false" outlineLevel="0" collapsed="false">
      <c r="A15" s="61"/>
      <c r="B15" s="5" t="s">
        <v>60</v>
      </c>
      <c r="C15" s="6"/>
      <c r="D15" s="62" t="n">
        <v>265.72</v>
      </c>
      <c r="E15" s="62" t="n">
        <v>9</v>
      </c>
      <c r="F15" s="20"/>
      <c r="G15" s="20"/>
      <c r="H15" s="25" t="n">
        <f aca="false">H14+C14-D15-E15</f>
        <v>40496.53</v>
      </c>
      <c r="I15" s="64"/>
      <c r="K15" s="63"/>
    </row>
    <row r="16" customFormat="false" ht="13.8" hidden="false" customHeight="false" outlineLevel="0" collapsed="false">
      <c r="A16" s="65"/>
      <c r="C16" s="6"/>
      <c r="D16" s="62"/>
      <c r="E16" s="62"/>
      <c r="F16" s="20"/>
      <c r="G16" s="20"/>
      <c r="I16" s="64"/>
      <c r="K16" s="63"/>
    </row>
    <row r="17" customFormat="false" ht="13.8" hidden="false" customHeight="false" outlineLevel="0" collapsed="false">
      <c r="A17" s="65"/>
      <c r="C17" s="6"/>
      <c r="D17" s="62"/>
      <c r="E17" s="62"/>
      <c r="F17" s="20"/>
      <c r="G17" s="20"/>
      <c r="I17" s="64"/>
      <c r="K17" s="63"/>
    </row>
    <row r="18" customFormat="false" ht="13.8" hidden="false" customHeight="false" outlineLevel="0" collapsed="false">
      <c r="A18" s="57"/>
      <c r="B18" s="13" t="s">
        <v>61</v>
      </c>
      <c r="C18" s="25"/>
      <c r="D18" s="66"/>
      <c r="E18" s="66"/>
      <c r="F18" s="67"/>
      <c r="G18" s="67"/>
      <c r="I18" s="68"/>
      <c r="J18" s="13"/>
      <c r="K18" s="60"/>
    </row>
    <row r="19" customFormat="false" ht="13.8" hidden="false" customHeight="false" outlineLevel="0" collapsed="false">
      <c r="A19" s="61" t="n">
        <v>45761</v>
      </c>
      <c r="B19" s="5" t="s">
        <v>62</v>
      </c>
      <c r="C19" s="6" t="n">
        <v>3230.18</v>
      </c>
      <c r="D19" s="62"/>
      <c r="E19" s="62"/>
      <c r="F19" s="20"/>
      <c r="G19" s="20"/>
      <c r="H19" s="25"/>
      <c r="I19" s="64"/>
      <c r="K19" s="63"/>
    </row>
    <row r="20" customFormat="false" ht="13.8" hidden="false" customHeight="false" outlineLevel="0" collapsed="false">
      <c r="A20" s="61"/>
      <c r="C20" s="6"/>
      <c r="D20" s="62"/>
      <c r="E20" s="62"/>
      <c r="F20" s="20"/>
      <c r="G20" s="20"/>
      <c r="H20" s="25"/>
      <c r="I20" s="64"/>
      <c r="K20" s="63"/>
    </row>
    <row r="21" customFormat="false" ht="13.8" hidden="false" customHeight="false" outlineLevel="0" collapsed="false">
      <c r="A21" s="61"/>
      <c r="C21" s="6"/>
      <c r="D21" s="62"/>
      <c r="E21" s="62"/>
      <c r="F21" s="20"/>
      <c r="G21" s="20"/>
      <c r="H21" s="25"/>
      <c r="I21" s="64"/>
      <c r="K21" s="63"/>
    </row>
    <row r="22" customFormat="false" ht="13.8" hidden="false" customHeight="false" outlineLevel="0" collapsed="false">
      <c r="A22" s="61"/>
      <c r="C22" s="6"/>
      <c r="D22" s="62"/>
      <c r="E22" s="62"/>
      <c r="F22" s="20"/>
      <c r="G22" s="20"/>
      <c r="H22" s="25"/>
      <c r="I22" s="64"/>
      <c r="K22" s="63"/>
    </row>
    <row r="23" customFormat="false" ht="13.8" hidden="false" customHeight="false" outlineLevel="0" collapsed="false">
      <c r="A23" s="61"/>
      <c r="C23" s="6"/>
      <c r="D23" s="62"/>
      <c r="E23" s="62"/>
      <c r="F23" s="20"/>
      <c r="G23" s="67" t="n">
        <f aca="false">SUM(C19:C23)</f>
        <v>3230.18</v>
      </c>
      <c r="H23" s="25" t="n">
        <f aca="false">H15</f>
        <v>40496.53</v>
      </c>
      <c r="I23" s="8"/>
      <c r="K23" s="63"/>
    </row>
    <row r="24" customFormat="false" ht="13.8" hidden="false" customHeight="false" outlineLevel="0" collapsed="false">
      <c r="A24" s="61"/>
      <c r="C24" s="6"/>
      <c r="D24" s="62"/>
      <c r="E24" s="62"/>
      <c r="F24" s="20"/>
      <c r="G24" s="67"/>
      <c r="H24" s="25"/>
      <c r="I24" s="8"/>
      <c r="K24" s="63"/>
    </row>
    <row r="25" customFormat="false" ht="13.8" hidden="false" customHeight="false" outlineLevel="0" collapsed="false">
      <c r="A25" s="61"/>
      <c r="C25" s="6"/>
      <c r="D25" s="62"/>
      <c r="E25" s="62"/>
      <c r="F25" s="20"/>
      <c r="G25" s="20"/>
      <c r="H25" s="25"/>
      <c r="I25" s="69"/>
      <c r="K25" s="63"/>
    </row>
    <row r="26" customFormat="false" ht="13.8" hidden="false" customHeight="false" outlineLevel="0" collapsed="false">
      <c r="A26" s="70" t="n">
        <v>2025</v>
      </c>
      <c r="B26" s="13" t="s">
        <v>63</v>
      </c>
      <c r="C26" s="25"/>
      <c r="D26" s="58" t="s">
        <v>54</v>
      </c>
      <c r="E26" s="37" t="s">
        <v>55</v>
      </c>
      <c r="F26" s="59" t="s">
        <v>56</v>
      </c>
      <c r="G26" s="67" t="s">
        <v>64</v>
      </c>
      <c r="H26" s="13" t="s">
        <v>65</v>
      </c>
      <c r="I26" s="71" t="s">
        <v>66</v>
      </c>
      <c r="J26" s="13"/>
      <c r="K26" s="60"/>
    </row>
    <row r="27" customFormat="false" ht="13.8" hidden="false" customHeight="false" outlineLevel="0" collapsed="false">
      <c r="A27" s="61"/>
      <c r="B27" s="5" t="str">
        <f aca="false">Reconciled!H$2</f>
        <v>Subscriptions</v>
      </c>
      <c r="C27" s="6"/>
      <c r="D27" s="62" t="n">
        <f aca="false">Reconciled!H40</f>
        <v>0</v>
      </c>
      <c r="E27" s="62" t="n">
        <f aca="false">Liable!H23</f>
        <v>0</v>
      </c>
      <c r="F27" s="20" t="n">
        <f aca="false">D27+E27</f>
        <v>0</v>
      </c>
      <c r="G27" s="72" t="n">
        <f aca="false">VLOOKUP(B27,'[1] Budget analysis 202526'!$J$22:$N$40,5,0)</f>
        <v>250</v>
      </c>
      <c r="H27" s="73" t="n">
        <f aca="false">G27-F27</f>
        <v>250</v>
      </c>
      <c r="I27" s="74" t="n">
        <v>250</v>
      </c>
      <c r="J27" s="6"/>
      <c r="K27" s="63"/>
    </row>
    <row r="28" customFormat="false" ht="13.8" hidden="false" customHeight="false" outlineLevel="0" collapsed="false">
      <c r="A28" s="61"/>
      <c r="B28" s="5" t="str">
        <f aca="false">Reconciled!I2</f>
        <v>Village Hall</v>
      </c>
      <c r="C28" s="6"/>
      <c r="D28" s="62" t="n">
        <f aca="false">Reconciled!I40</f>
        <v>0</v>
      </c>
      <c r="E28" s="62" t="n">
        <f aca="false">Liable!I23</f>
        <v>0</v>
      </c>
      <c r="F28" s="20" t="n">
        <f aca="false">D28+E28</f>
        <v>0</v>
      </c>
      <c r="G28" s="72" t="n">
        <f aca="false">VLOOKUP(B28,'[1] Budget analysis 202526'!$J$22:$N$40,5,0)</f>
        <v>250</v>
      </c>
      <c r="H28" s="73" t="n">
        <f aca="false">G28-F28</f>
        <v>250</v>
      </c>
      <c r="I28" s="74" t="n">
        <v>200</v>
      </c>
      <c r="J28" s="6"/>
      <c r="K28" s="63"/>
    </row>
    <row r="29" customFormat="false" ht="13.8" hidden="false" customHeight="false" outlineLevel="0" collapsed="false">
      <c r="A29" s="61"/>
      <c r="B29" s="5" t="str">
        <f aca="false">Reconciled!J2</f>
        <v>Training</v>
      </c>
      <c r="C29" s="6"/>
      <c r="D29" s="62" t="n">
        <f aca="false">Reconciled!J40</f>
        <v>0</v>
      </c>
      <c r="E29" s="62" t="n">
        <f aca="false">Liable!J23</f>
        <v>0</v>
      </c>
      <c r="F29" s="20" t="n">
        <f aca="false">D29+E29</f>
        <v>0</v>
      </c>
      <c r="G29" s="72" t="n">
        <f aca="false">VLOOKUP(B29,'[1] Budget analysis 202526'!$J$22:$N$40,5,0)</f>
        <v>307.5</v>
      </c>
      <c r="H29" s="73" t="n">
        <f aca="false">G29-F29</f>
        <v>307.5</v>
      </c>
      <c r="I29" s="74" t="n">
        <v>500</v>
      </c>
      <c r="J29" s="6"/>
      <c r="K29" s="63"/>
    </row>
    <row r="30" customFormat="false" ht="13.8" hidden="false" customHeight="false" outlineLevel="0" collapsed="false">
      <c r="A30" s="61"/>
      <c r="B30" s="5" t="str">
        <f aca="false">Reconciled!K2</f>
        <v>Expenses</v>
      </c>
      <c r="C30" s="6"/>
      <c r="D30" s="62" t="n">
        <f aca="false">Reconciled!K40</f>
        <v>0</v>
      </c>
      <c r="E30" s="62" t="n">
        <f aca="false">Liable!K23</f>
        <v>0</v>
      </c>
      <c r="F30" s="20" t="n">
        <f aca="false">D30+E30</f>
        <v>0</v>
      </c>
      <c r="G30" s="72" t="n">
        <f aca="false">VLOOKUP(B30,'[1] Budget analysis 202526'!$J$22:$N$40,5,0)</f>
        <v>200</v>
      </c>
      <c r="H30" s="73" t="n">
        <f aca="false">G30-F30</f>
        <v>200</v>
      </c>
      <c r="I30" s="74" t="n">
        <v>200</v>
      </c>
      <c r="J30" s="6"/>
      <c r="K30" s="63"/>
    </row>
    <row r="31" customFormat="false" ht="13.8" hidden="false" customHeight="false" outlineLevel="0" collapsed="false">
      <c r="A31" s="61"/>
      <c r="B31" s="5" t="str">
        <f aca="false">Reconciled!L2</f>
        <v>Audit</v>
      </c>
      <c r="C31" s="6"/>
      <c r="D31" s="62" t="n">
        <f aca="false">Reconciled!L40</f>
        <v>0</v>
      </c>
      <c r="E31" s="62" t="n">
        <f aca="false">Liable!L23</f>
        <v>0</v>
      </c>
      <c r="F31" s="20" t="n">
        <f aca="false">D31+E31</f>
        <v>0</v>
      </c>
      <c r="G31" s="72" t="n">
        <f aca="false">VLOOKUP(B31,'[1] Budget analysis 202526'!$J$22:$N$40,5,0)</f>
        <v>133.25</v>
      </c>
      <c r="H31" s="73" t="n">
        <f aca="false">G31-F31</f>
        <v>133.25</v>
      </c>
      <c r="I31" s="74" t="n">
        <v>250</v>
      </c>
      <c r="J31" s="6"/>
      <c r="K31" s="63"/>
    </row>
    <row r="32" customFormat="false" ht="13.8" hidden="false" customHeight="false" outlineLevel="0" collapsed="false">
      <c r="A32" s="61"/>
      <c r="B32" s="5" t="str">
        <f aca="false">Reconciled!M2</f>
        <v>Salary</v>
      </c>
      <c r="C32" s="6"/>
      <c r="D32" s="62" t="n">
        <f aca="false">Reconciled!M40</f>
        <v>265.72</v>
      </c>
      <c r="E32" s="62" t="n">
        <f aca="false">Liable!M23</f>
        <v>9</v>
      </c>
      <c r="F32" s="20" t="n">
        <f aca="false">D32+E32</f>
        <v>274.72</v>
      </c>
      <c r="G32" s="72" t="n">
        <f aca="false">VLOOKUP(B32,'[1] Budget analysis 202526'!$J$22:$N$40,5,0)</f>
        <v>3588.156</v>
      </c>
      <c r="H32" s="73" t="n">
        <f aca="false">G32-F32</f>
        <v>3313.436</v>
      </c>
      <c r="I32" s="74" t="n">
        <v>3266</v>
      </c>
      <c r="J32" s="6"/>
      <c r="K32" s="63"/>
    </row>
    <row r="33" customFormat="false" ht="13.8" hidden="false" customHeight="false" outlineLevel="0" collapsed="false">
      <c r="A33" s="61"/>
      <c r="B33" s="5" t="str">
        <f aca="false">Reconciled!N2</f>
        <v>Defibrillator</v>
      </c>
      <c r="C33" s="6"/>
      <c r="D33" s="62" t="n">
        <f aca="false">Reconciled!N40</f>
        <v>0</v>
      </c>
      <c r="E33" s="62" t="n">
        <f aca="false">Liable!N23</f>
        <v>0</v>
      </c>
      <c r="F33" s="20" t="n">
        <f aca="false">D33+E33</f>
        <v>0</v>
      </c>
      <c r="G33" s="72" t="n">
        <f aca="false">VLOOKUP(B33,'[1] Budget analysis 202526'!$J$22:$N$40,5,0)</f>
        <v>200</v>
      </c>
      <c r="H33" s="73" t="n">
        <f aca="false">G33-F33</f>
        <v>200</v>
      </c>
      <c r="I33" s="74" t="n">
        <v>400</v>
      </c>
      <c r="J33" s="6"/>
      <c r="K33" s="63"/>
    </row>
    <row r="34" customFormat="false" ht="13.8" hidden="false" customHeight="false" outlineLevel="0" collapsed="false">
      <c r="A34" s="61"/>
      <c r="B34" s="5" t="str">
        <f aca="false">Reconciled!O2</f>
        <v>Local Elections</v>
      </c>
      <c r="C34" s="6"/>
      <c r="D34" s="62" t="n">
        <f aca="false">Reconciled!O40</f>
        <v>0</v>
      </c>
      <c r="E34" s="62" t="n">
        <f aca="false">Liable!O23</f>
        <v>0</v>
      </c>
      <c r="F34" s="20" t="n">
        <f aca="false">D34+E34</f>
        <v>0</v>
      </c>
      <c r="G34" s="72" t="n">
        <f aca="false">VLOOKUP(B34,'[1] Budget analysis 202526'!$J$22:$N$40,5,0)</f>
        <v>0</v>
      </c>
      <c r="H34" s="73" t="n">
        <f aca="false">G34-F34</f>
        <v>0</v>
      </c>
      <c r="I34" s="74" t="n">
        <v>250</v>
      </c>
      <c r="J34" s="6"/>
      <c r="K34" s="63"/>
    </row>
    <row r="35" customFormat="false" ht="13.8" hidden="false" customHeight="false" outlineLevel="0" collapsed="false">
      <c r="A35" s="61"/>
      <c r="B35" s="5" t="str">
        <f aca="false">Reconciled!P2</f>
        <v>Insurance</v>
      </c>
      <c r="C35" s="6"/>
      <c r="D35" s="62" t="n">
        <f aca="false">Reconciled!P40</f>
        <v>0</v>
      </c>
      <c r="E35" s="62" t="n">
        <f aca="false">Liable!P23</f>
        <v>0</v>
      </c>
      <c r="F35" s="20" t="n">
        <f aca="false">D35+E35</f>
        <v>0</v>
      </c>
      <c r="G35" s="72" t="n">
        <f aca="false">VLOOKUP(B35,'[1] Budget analysis 202526'!$J$22:$N$40,5,0)</f>
        <v>500</v>
      </c>
      <c r="H35" s="73" t="n">
        <f aca="false">G35-F35</f>
        <v>500</v>
      </c>
      <c r="I35" s="74" t="n">
        <v>450</v>
      </c>
      <c r="J35" s="6"/>
      <c r="K35" s="63"/>
    </row>
    <row r="36" customFormat="false" ht="13.8" hidden="false" customHeight="false" outlineLevel="0" collapsed="false">
      <c r="A36" s="61"/>
      <c r="B36" s="5" t="str">
        <f aca="false">Reconciled!Q2</f>
        <v>Chair's Allowance</v>
      </c>
      <c r="C36" s="6"/>
      <c r="D36" s="62" t="n">
        <f aca="false">Reconciled!Q40</f>
        <v>0</v>
      </c>
      <c r="E36" s="62" t="n">
        <f aca="false">Liable!Q23</f>
        <v>0</v>
      </c>
      <c r="F36" s="20" t="n">
        <f aca="false">D36+E36</f>
        <v>0</v>
      </c>
      <c r="G36" s="72" t="n">
        <f aca="false">VLOOKUP(B36,'[1] Budget analysis 202526'!$J$22:$N$40,5,0)</f>
        <v>50</v>
      </c>
      <c r="H36" s="73" t="n">
        <f aca="false">G36-F36</f>
        <v>50</v>
      </c>
      <c r="I36" s="74" t="n">
        <v>50</v>
      </c>
      <c r="J36" s="6"/>
      <c r="K36" s="63"/>
    </row>
    <row r="37" customFormat="false" ht="13.8" hidden="false" customHeight="false" outlineLevel="0" collapsed="false">
      <c r="A37" s="61"/>
      <c r="B37" s="5" t="str">
        <f aca="false">Reconciled!R2</f>
        <v>Donations</v>
      </c>
      <c r="C37" s="6"/>
      <c r="D37" s="62" t="n">
        <f aca="false">Reconciled!R40</f>
        <v>0</v>
      </c>
      <c r="E37" s="62" t="n">
        <f aca="false">Liable!R24</f>
        <v>0</v>
      </c>
      <c r="F37" s="20" t="n">
        <f aca="false">D37+E37</f>
        <v>0</v>
      </c>
      <c r="G37" s="72" t="n">
        <f aca="false">VLOOKUP(B37,'[1] Budget analysis 202526'!$J$22:$N$40,5,0)</f>
        <v>200</v>
      </c>
      <c r="H37" s="73" t="n">
        <f aca="false">G37-F37</f>
        <v>200</v>
      </c>
      <c r="I37" s="74" t="n">
        <v>150</v>
      </c>
      <c r="J37" s="6"/>
      <c r="K37" s="63"/>
    </row>
    <row r="38" customFormat="false" ht="13.8" hidden="false" customHeight="false" outlineLevel="0" collapsed="false">
      <c r="A38" s="61"/>
      <c r="B38" s="5" t="str">
        <f aca="false">Reconciled!S2</f>
        <v>Laptop/IT</v>
      </c>
      <c r="C38" s="6"/>
      <c r="D38" s="62" t="n">
        <f aca="false">Reconciled!S40</f>
        <v>0</v>
      </c>
      <c r="E38" s="62" t="n">
        <f aca="false">Liable!S23</f>
        <v>140</v>
      </c>
      <c r="F38" s="20" t="n">
        <f aca="false">D38+E38</f>
        <v>140</v>
      </c>
      <c r="G38" s="72" t="n">
        <f aca="false">VLOOKUP(B38,'[1] Budget analysis 202526'!$J$22:$N$40,5,0)</f>
        <v>256.25</v>
      </c>
      <c r="H38" s="73" t="n">
        <f aca="false">G38-F38</f>
        <v>116.25</v>
      </c>
      <c r="I38" s="74" t="n">
        <v>250</v>
      </c>
      <c r="J38" s="6"/>
      <c r="K38" s="63"/>
    </row>
    <row r="39" customFormat="false" ht="13.8" hidden="false" customHeight="false" outlineLevel="0" collapsed="false">
      <c r="A39" s="61"/>
      <c r="B39" s="5" t="str">
        <f aca="false">Reconciled!T2</f>
        <v>S137 Payments</v>
      </c>
      <c r="C39" s="6"/>
      <c r="D39" s="62" t="n">
        <f aca="false">Reconciled!T40</f>
        <v>0</v>
      </c>
      <c r="E39" s="62" t="n">
        <f aca="false">Liable!T23</f>
        <v>0</v>
      </c>
      <c r="F39" s="20" t="n">
        <f aca="false">D39+E39</f>
        <v>0</v>
      </c>
      <c r="G39" s="72" t="n">
        <f aca="false">VLOOKUP(B39,'[1] Budget analysis 202526'!$J$22:$N$40,5,0)</f>
        <v>100</v>
      </c>
      <c r="H39" s="73" t="n">
        <f aca="false">G39-F39</f>
        <v>100</v>
      </c>
      <c r="I39" s="74" t="n">
        <v>100</v>
      </c>
      <c r="J39" s="6"/>
      <c r="K39" s="63"/>
    </row>
    <row r="40" customFormat="false" ht="13.8" hidden="false" customHeight="false" outlineLevel="0" collapsed="false">
      <c r="A40" s="61"/>
      <c r="B40" s="5" t="str">
        <f aca="false">Reconciled!U2</f>
        <v>SID</v>
      </c>
      <c r="C40" s="6"/>
      <c r="D40" s="62" t="n">
        <f aca="false">Reconciled!U40</f>
        <v>0</v>
      </c>
      <c r="E40" s="62" t="n">
        <f aca="false">Liable!U23</f>
        <v>0</v>
      </c>
      <c r="F40" s="20" t="n">
        <f aca="false">D40+E40</f>
        <v>0</v>
      </c>
      <c r="G40" s="72" t="n">
        <f aca="false">VLOOKUP(B40,'[1] Budget analysis 202526'!$J$22:$N$40,5,0)</f>
        <v>102.5</v>
      </c>
      <c r="H40" s="73" t="n">
        <f aca="false">G40-F40</f>
        <v>102.5</v>
      </c>
      <c r="I40" s="74" t="n">
        <v>100</v>
      </c>
      <c r="J40" s="6"/>
      <c r="K40" s="63"/>
    </row>
    <row r="41" customFormat="false" ht="13.8" hidden="false" customHeight="false" outlineLevel="0" collapsed="false">
      <c r="A41" s="61"/>
      <c r="B41" s="5" t="str">
        <f aca="false">Reconciled!V2</f>
        <v>Stationary/Postage</v>
      </c>
      <c r="C41" s="6"/>
      <c r="D41" s="62" t="n">
        <f aca="false">Reconciled!V40</f>
        <v>0</v>
      </c>
      <c r="E41" s="62" t="n">
        <f aca="false">Liable!V23</f>
        <v>0</v>
      </c>
      <c r="F41" s="20" t="n">
        <f aca="false">D41+E41</f>
        <v>0</v>
      </c>
      <c r="G41" s="72" t="n">
        <f aca="false">VLOOKUP(B41,'[1] Budget analysis 202526'!$J$22:$N$40,5,0)</f>
        <v>61.5</v>
      </c>
      <c r="H41" s="73" t="n">
        <f aca="false">G41-F41</f>
        <v>61.5</v>
      </c>
      <c r="I41" s="74" t="n">
        <v>60</v>
      </c>
      <c r="J41" s="6"/>
      <c r="K41" s="63"/>
    </row>
    <row r="42" customFormat="false" ht="13.8" hidden="false" customHeight="false" outlineLevel="0" collapsed="false">
      <c r="A42" s="61"/>
      <c r="B42" s="5" t="str">
        <f aca="false">Reconciled!W2</f>
        <v>Village Maintenance</v>
      </c>
      <c r="C42" s="6"/>
      <c r="D42" s="62" t="n">
        <f aca="false">Reconciled!W40</f>
        <v>0</v>
      </c>
      <c r="E42" s="62" t="n">
        <f aca="false">Liable!W23</f>
        <v>0</v>
      </c>
      <c r="F42" s="20" t="n">
        <f aca="false">D42+E42</f>
        <v>0</v>
      </c>
      <c r="G42" s="72" t="n">
        <f aca="false">VLOOKUP(B42,'[1] Budget analysis 202526'!$J$22:$N$40,5,0)</f>
        <v>0</v>
      </c>
      <c r="H42" s="73" t="n">
        <f aca="false">G42-F42</f>
        <v>0</v>
      </c>
      <c r="I42" s="74" t="n">
        <v>1250</v>
      </c>
      <c r="J42" s="6"/>
      <c r="K42" s="63"/>
    </row>
    <row r="43" customFormat="false" ht="13.8" hidden="false" customHeight="false" outlineLevel="0" collapsed="false">
      <c r="A43" s="57"/>
      <c r="B43" s="13"/>
      <c r="C43" s="25"/>
      <c r="D43" s="66" t="n">
        <f aca="false">SUM(D27:D42)</f>
        <v>265.72</v>
      </c>
      <c r="E43" s="66" t="n">
        <f aca="false">SUM(E27:E42)</f>
        <v>149</v>
      </c>
      <c r="F43" s="67" t="n">
        <f aca="false">SUM(F27:F42)</f>
        <v>414.72</v>
      </c>
      <c r="G43" s="67" t="n">
        <f aca="false">SUM(G27:G42)</f>
        <v>6199.156</v>
      </c>
      <c r="H43" s="75" t="n">
        <f aca="false">SUM(H27:H42)</f>
        <v>5784.436</v>
      </c>
      <c r="I43" s="71" t="n">
        <f aca="false">SUM(I27:I42)</f>
        <v>7726</v>
      </c>
      <c r="J43" s="25"/>
      <c r="K43" s="60"/>
    </row>
    <row r="44" customFormat="false" ht="13.8" hidden="false" customHeight="false" outlineLevel="0" collapsed="false">
      <c r="A44" s="76"/>
      <c r="B44" s="77"/>
      <c r="C44" s="78"/>
      <c r="D44" s="79"/>
      <c r="E44" s="79"/>
      <c r="F44" s="80"/>
      <c r="G44" s="80"/>
      <c r="H44" s="78"/>
      <c r="I44" s="81"/>
      <c r="J44" s="78"/>
      <c r="K44" s="82"/>
    </row>
    <row r="45" customFormat="false" ht="13.8" hidden="false" customHeight="false" outlineLevel="0" collapsed="false">
      <c r="C45" s="6"/>
      <c r="D45" s="83"/>
      <c r="E45" s="83"/>
      <c r="F45" s="84"/>
      <c r="G45" s="84"/>
      <c r="I45" s="64"/>
    </row>
    <row r="46" customFormat="false" ht="13.8" hidden="false" customHeight="false" outlineLevel="0" collapsed="false">
      <c r="A46" s="13"/>
      <c r="B46" s="13"/>
      <c r="C46" s="25"/>
      <c r="D46" s="66"/>
      <c r="E46" s="66"/>
      <c r="F46" s="67"/>
      <c r="G46" s="67"/>
      <c r="I46" s="68"/>
      <c r="J46" s="13"/>
      <c r="K46" s="13"/>
    </row>
    <row r="47" customFormat="false" ht="13.8" hidden="false" customHeight="false" outlineLevel="0" collapsed="false">
      <c r="A47" s="8"/>
      <c r="C47" s="6"/>
      <c r="D47" s="62"/>
      <c r="E47" s="62"/>
      <c r="F47" s="20"/>
      <c r="G47" s="20"/>
      <c r="I47" s="64"/>
    </row>
    <row r="48" customFormat="false" ht="13.8" hidden="false" customHeight="false" outlineLevel="0" collapsed="false">
      <c r="A48" s="8"/>
      <c r="C48" s="6"/>
      <c r="D48" s="62"/>
      <c r="E48" s="51" t="s">
        <v>67</v>
      </c>
      <c r="F48" s="85"/>
      <c r="G48" s="20"/>
      <c r="I48" s="64"/>
    </row>
    <row r="49" customFormat="false" ht="13.8" hidden="false" customHeight="false" outlineLevel="0" collapsed="false">
      <c r="A49" s="8"/>
      <c r="C49" s="6"/>
      <c r="D49" s="62"/>
      <c r="E49" s="86" t="s">
        <v>68</v>
      </c>
      <c r="F49" s="85" t="n">
        <v>1387.55</v>
      </c>
      <c r="G49" s="20"/>
      <c r="I49" s="64"/>
    </row>
    <row r="50" customFormat="false" ht="13.8" hidden="false" customHeight="false" outlineLevel="0" collapsed="false">
      <c r="C50" s="6"/>
      <c r="D50" s="62"/>
      <c r="E50" s="86" t="s">
        <v>69</v>
      </c>
      <c r="F50" s="85" t="n">
        <v>3.65</v>
      </c>
      <c r="G50" s="20"/>
      <c r="I50" s="64"/>
    </row>
    <row r="51" customFormat="false" ht="13.8" hidden="false" customHeight="false" outlineLevel="0" collapsed="false">
      <c r="C51" s="6"/>
      <c r="D51" s="62"/>
      <c r="E51" s="87" t="s">
        <v>70</v>
      </c>
      <c r="F51" s="85" t="n">
        <v>1800</v>
      </c>
      <c r="G51" s="20"/>
      <c r="I51" s="64"/>
    </row>
    <row r="52" customFormat="false" ht="13.8" hidden="false" customHeight="false" outlineLevel="0" collapsed="false">
      <c r="C52" s="6"/>
      <c r="D52" s="62"/>
      <c r="E52" s="62"/>
      <c r="F52" s="20"/>
      <c r="G52" s="20"/>
      <c r="I52" s="64"/>
    </row>
    <row r="53" customFormat="false" ht="13.8" hidden="false" customHeight="false" outlineLevel="0" collapsed="false">
      <c r="C53" s="6"/>
      <c r="D53" s="62"/>
      <c r="E53" s="62"/>
      <c r="F53" s="20"/>
      <c r="G53" s="20"/>
      <c r="I53" s="64"/>
    </row>
    <row r="54" customFormat="false" ht="13.8" hidden="false" customHeight="false" outlineLevel="0" collapsed="false">
      <c r="C54" s="6"/>
      <c r="D54" s="62"/>
      <c r="E54" s="62"/>
      <c r="F54" s="20"/>
      <c r="G54" s="20"/>
      <c r="I54" s="64"/>
    </row>
    <row r="55" customFormat="false" ht="13.8" hidden="false" customHeight="false" outlineLevel="0" collapsed="false">
      <c r="C55" s="6"/>
      <c r="D55" s="62"/>
      <c r="E55" s="62"/>
      <c r="F55" s="20"/>
      <c r="G55" s="20"/>
      <c r="I55" s="64"/>
    </row>
    <row r="56" customFormat="false" ht="13.8" hidden="false" customHeight="false" outlineLevel="0" collapsed="false">
      <c r="D56" s="62"/>
      <c r="E56" s="62"/>
      <c r="F56" s="20"/>
      <c r="G56" s="20"/>
      <c r="I56" s="64"/>
    </row>
    <row r="57" customFormat="false" ht="13.8" hidden="false" customHeight="false" outlineLevel="0" collapsed="false">
      <c r="D57" s="62"/>
      <c r="E57" s="62"/>
      <c r="F57" s="20"/>
      <c r="G57" s="20"/>
      <c r="I57" s="64"/>
    </row>
    <row r="58" customFormat="false" ht="13.8" hidden="false" customHeight="false" outlineLevel="0" collapsed="false">
      <c r="D58" s="62"/>
      <c r="E58" s="62"/>
      <c r="F58" s="20"/>
      <c r="G58" s="20"/>
      <c r="I58" s="64"/>
    </row>
    <row r="59" customFormat="false" ht="13.8" hidden="false" customHeight="false" outlineLevel="0" collapsed="false">
      <c r="D59" s="62"/>
      <c r="E59" s="62"/>
      <c r="F59" s="20"/>
      <c r="G59" s="20"/>
      <c r="I59" s="64"/>
    </row>
    <row r="60" customFormat="false" ht="13.8" hidden="false" customHeight="false" outlineLevel="0" collapsed="false">
      <c r="D60" s="62"/>
      <c r="E60" s="62"/>
      <c r="F60" s="20"/>
      <c r="G60" s="20"/>
      <c r="I60" s="64"/>
    </row>
    <row r="61" customFormat="false" ht="13.8" hidden="false" customHeight="false" outlineLevel="0" collapsed="false">
      <c r="D61" s="62"/>
      <c r="E61" s="62"/>
      <c r="F61" s="20"/>
      <c r="G61" s="20"/>
      <c r="I61" s="64"/>
    </row>
    <row r="62" customFormat="false" ht="13.8" hidden="false" customHeight="false" outlineLevel="0" collapsed="false">
      <c r="D62" s="62"/>
      <c r="E62" s="62"/>
      <c r="F62" s="20"/>
      <c r="G62" s="20"/>
      <c r="I62" s="64"/>
    </row>
    <row r="63" customFormat="false" ht="13.8" hidden="false" customHeight="false" outlineLevel="0" collapsed="false">
      <c r="D63" s="62"/>
      <c r="E63" s="62"/>
      <c r="F63" s="20"/>
      <c r="G63" s="20"/>
      <c r="I63" s="64"/>
    </row>
    <row r="64" customFormat="false" ht="13.8" hidden="false" customHeight="false" outlineLevel="0" collapsed="false">
      <c r="A64" s="13"/>
      <c r="B64" s="13"/>
      <c r="C64" s="13"/>
      <c r="D64" s="66"/>
      <c r="E64" s="66"/>
      <c r="F64" s="67"/>
      <c r="G64" s="67"/>
      <c r="H64" s="25"/>
      <c r="I64" s="68"/>
      <c r="J64" s="13"/>
      <c r="K64" s="13"/>
    </row>
    <row r="65" customFormat="false" ht="13.8" hidden="false" customHeight="false" outlineLevel="0" collapsed="false">
      <c r="D65" s="62"/>
      <c r="E65" s="62"/>
      <c r="F65" s="20"/>
      <c r="G65" s="20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4895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2024-01-11T16:32:17Z</dcterms:created>
  <dc:creator>Helen Ball</dc:creator>
  <dc:description/>
  <dc:language>en-GB</dc:language>
  <cp:lastModifiedBy/>
  <cp:lastPrinted>2024-01-27T20:47:36Z</cp:lastPrinted>
  <dcterms:modified xsi:type="dcterms:W3CDTF">2025-04-24T10:25:13Z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